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00"/>
  </bookViews>
  <sheets>
    <sheet name="Sheet1" sheetId="1" r:id="rId1"/>
  </sheets>
  <definedNames>
    <definedName name="_xlnm.Print_Area" localSheetId="0">Sheet1!$A$1:$P$30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<sst xmlns="http://schemas.openxmlformats.org/spreadsheetml/2006/main" count="61" uniqueCount="50">
  <si>
    <t>工程数量总表</t>
  </si>
  <si>
    <t>位置</t>
  </si>
  <si>
    <t>序号</t>
  </si>
  <si>
    <t>平均长度</t>
  </si>
  <si>
    <t>平均维修宽度</t>
  </si>
  <si>
    <t>路面结构</t>
  </si>
  <si>
    <t>土路肩</t>
  </si>
  <si>
    <t>挖方</t>
  </si>
  <si>
    <t>清表</t>
  </si>
  <si>
    <t>填方</t>
  </si>
  <si>
    <t>利用方</t>
  </si>
  <si>
    <t>借方</t>
  </si>
  <si>
    <t>弃方</t>
  </si>
  <si>
    <t>拆除工程</t>
  </si>
  <si>
    <t>备注</t>
  </si>
  <si>
    <t>18cm水泥混凝土路面</t>
  </si>
  <si>
    <t>15cm级配碎石垫层</t>
  </si>
  <si>
    <t>33cm厚砂砾土</t>
  </si>
  <si>
    <t>砖墙</t>
  </si>
  <si>
    <t>旧路结构</t>
  </si>
  <si>
    <t>m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</si>
  <si>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</si>
  <si>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3</t>
    </r>
  </si>
  <si>
    <t>雷门屯</t>
  </si>
  <si>
    <t>维修1段</t>
  </si>
  <si>
    <t>本项目病害为动态发展病害，施工方在实施前应对设计段病害范围进行摸排统计，确保本设计量能优先用于急需维修路段。</t>
  </si>
  <si>
    <t>维修2段</t>
  </si>
  <si>
    <t>维修3段</t>
  </si>
  <si>
    <t>维修4段</t>
  </si>
  <si>
    <t>维修5段</t>
  </si>
  <si>
    <t>维修6段</t>
  </si>
  <si>
    <t>维修7段</t>
  </si>
  <si>
    <t>维修8段</t>
  </si>
  <si>
    <t>维修9段</t>
  </si>
  <si>
    <t>维修10段</t>
  </si>
  <si>
    <t>维修11段</t>
  </si>
  <si>
    <t>维修12段</t>
  </si>
  <si>
    <t>维修13段</t>
  </si>
  <si>
    <t>维修14段</t>
  </si>
  <si>
    <t>维修15段</t>
  </si>
  <si>
    <t>维修16段</t>
  </si>
  <si>
    <t>维修17段</t>
  </si>
  <si>
    <t>乔根屯</t>
  </si>
  <si>
    <t>维修18段</t>
  </si>
  <si>
    <t>维修19段</t>
  </si>
  <si>
    <t>维修20段</t>
  </si>
  <si>
    <t>维修21段</t>
  </si>
  <si>
    <t>维修22段</t>
  </si>
  <si>
    <t>总计</t>
  </si>
  <si>
    <t>新建工程责任标志牌1座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</si>
</sst>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4"/>
      <color rgb="FF000000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rgb="FF00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theme="5" tint="0.6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6" fillId="8" borderId="17" applyNumberFormat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8" fillId="9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176" fontId="5" fillId="4" borderId="4" xfId="0" applyNumberFormat="1" applyFont="1" applyFill="1" applyBorder="1" applyAlignment="1">
      <alignment horizontal="center" vertical="center"/>
    </xf>
    <xf numFmtId="0" fontId="0" fillId="0" borderId="8" xfId="0" applyBorder="1">
      <alignment vertical="center"/>
    </xf>
    <xf numFmtId="176" fontId="5" fillId="0" borderId="9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176" fontId="3" fillId="5" borderId="4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176" fontId="3" fillId="4" borderId="4" xfId="0" applyNumberFormat="1" applyFont="1" applyFill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 wrapText="1"/>
    </xf>
    <xf numFmtId="176" fontId="3" fillId="0" borderId="4" xfId="0" applyNumberFormat="1" applyFont="1" applyFill="1" applyBorder="1" applyAlignment="1">
      <alignment horizontal="left" vertical="top"/>
    </xf>
    <xf numFmtId="0" fontId="3" fillId="4" borderId="12" xfId="0" applyFont="1" applyFill="1" applyBorder="1" applyAlignment="1">
      <alignment vertical="top" wrapText="1"/>
    </xf>
    <xf numFmtId="176" fontId="3" fillId="5" borderId="4" xfId="0" applyNumberFormat="1" applyFont="1" applyFill="1" applyBorder="1" applyAlignment="1">
      <alignment horizontal="left"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tabSelected="1" view="pageBreakPreview" zoomScale="85" zoomScaleNormal="100" workbookViewId="0">
      <pane ySplit="2" topLeftCell="A3" activePane="bottomLeft" state="frozen"/>
      <selection/>
      <selection pane="bottomLeft" activeCell="J34" sqref="J34"/>
    </sheetView>
  </sheetViews>
  <sheetFormatPr defaultColWidth="9" defaultRowHeight="20.25"/>
  <cols>
    <col min="2" max="2" width="19.2583333333333" style="2" customWidth="1"/>
    <col min="3" max="3" width="12.2" style="2" customWidth="1"/>
    <col min="4" max="4" width="10.1333333333333" style="2" customWidth="1"/>
    <col min="5" max="5" width="13.2333333333333" style="2" customWidth="1"/>
    <col min="6" max="6" width="11.7583333333333" style="2" customWidth="1"/>
    <col min="7" max="7" width="10.7333333333333" style="2" customWidth="1"/>
    <col min="8" max="8" width="12.9416666666667" style="2" customWidth="1"/>
    <col min="9" max="9" width="11.4666666666667" style="2" customWidth="1"/>
    <col min="10" max="10" width="12.2" style="2" customWidth="1"/>
    <col min="11" max="11" width="11.7666666666667" style="2" customWidth="1"/>
    <col min="12" max="12" width="10.7333333333333" style="2" customWidth="1"/>
    <col min="13" max="13" width="11.6166666666667" style="2" customWidth="1"/>
    <col min="14" max="14" width="7.63333333333333" style="2" customWidth="1"/>
    <col min="15" max="15" width="15.2416666666667" style="2" customWidth="1"/>
    <col min="16" max="16" width="17.05" style="2" customWidth="1"/>
    <col min="17" max="18" width="15.6333333333333" customWidth="1"/>
  </cols>
  <sheetData>
    <row r="1" ht="24" customHeight="1" spans="2:16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1" customFormat="1" ht="26" customHeight="1" spans="1:16">
      <c r="A2" s="4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/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/>
      <c r="P2" s="26" t="s">
        <v>14</v>
      </c>
    </row>
    <row r="3" s="1" customFormat="1" ht="40" customHeight="1" spans="1:16">
      <c r="A3" s="7"/>
      <c r="B3" s="8"/>
      <c r="C3" s="8"/>
      <c r="D3" s="9"/>
      <c r="E3" s="9" t="s">
        <v>15</v>
      </c>
      <c r="F3" s="9" t="s">
        <v>16</v>
      </c>
      <c r="G3" s="9" t="s">
        <v>17</v>
      </c>
      <c r="H3" s="8"/>
      <c r="I3" s="8"/>
      <c r="J3" s="8"/>
      <c r="K3" s="8"/>
      <c r="L3" s="8"/>
      <c r="M3" s="8"/>
      <c r="N3" s="8" t="s">
        <v>18</v>
      </c>
      <c r="O3" s="8" t="s">
        <v>19</v>
      </c>
      <c r="P3" s="27"/>
    </row>
    <row r="4" customFormat="1" ht="22" customHeight="1" spans="1:16">
      <c r="A4" s="10"/>
      <c r="B4" s="8"/>
      <c r="C4" s="8" t="s">
        <v>20</v>
      </c>
      <c r="D4" s="8" t="s">
        <v>20</v>
      </c>
      <c r="E4" s="11" t="s">
        <v>21</v>
      </c>
      <c r="F4" s="11" t="s">
        <v>21</v>
      </c>
      <c r="G4" s="11" t="s">
        <v>21</v>
      </c>
      <c r="H4" s="11" t="s">
        <v>22</v>
      </c>
      <c r="I4" s="11" t="s">
        <v>22</v>
      </c>
      <c r="J4" s="11" t="s">
        <v>22</v>
      </c>
      <c r="K4" s="11" t="s">
        <v>22</v>
      </c>
      <c r="L4" s="11" t="s">
        <v>22</v>
      </c>
      <c r="M4" s="8" t="s">
        <v>22</v>
      </c>
      <c r="N4" s="8" t="s">
        <v>20</v>
      </c>
      <c r="O4" s="11" t="s">
        <v>21</v>
      </c>
      <c r="P4" s="27"/>
    </row>
    <row r="5" ht="24" customHeight="1" spans="1:16">
      <c r="A5" s="12" t="s">
        <v>23</v>
      </c>
      <c r="B5" s="13" t="s">
        <v>24</v>
      </c>
      <c r="C5" s="14">
        <v>15.4</v>
      </c>
      <c r="D5" s="13">
        <v>4.5</v>
      </c>
      <c r="E5" s="14">
        <v>69.5</v>
      </c>
      <c r="F5" s="14">
        <v>81.8</v>
      </c>
      <c r="G5" s="14">
        <f>C5*2*0.5</f>
        <v>15.4</v>
      </c>
      <c r="H5" s="14">
        <f>F5*0.33</f>
        <v>26.994</v>
      </c>
      <c r="I5" s="14"/>
      <c r="J5" s="14">
        <f>H5</f>
        <v>26.994</v>
      </c>
      <c r="K5" s="14">
        <f>MIN(H5,J5)</f>
        <v>26.994</v>
      </c>
      <c r="L5" s="14">
        <f>MAX(J5-H5,0)</f>
        <v>0</v>
      </c>
      <c r="M5" s="14"/>
      <c r="N5" s="28"/>
      <c r="O5" s="14">
        <f>E5</f>
        <v>69.5</v>
      </c>
      <c r="P5" s="29" t="s">
        <v>25</v>
      </c>
    </row>
    <row r="6" ht="24" customHeight="1" spans="1:16">
      <c r="A6" s="15"/>
      <c r="B6" s="13" t="s">
        <v>26</v>
      </c>
      <c r="C6" s="14">
        <v>12.5</v>
      </c>
      <c r="D6" s="13">
        <v>4.5</v>
      </c>
      <c r="E6" s="14">
        <v>56.3</v>
      </c>
      <c r="F6" s="14">
        <v>66.9</v>
      </c>
      <c r="G6" s="14">
        <f>C6*2*0.5</f>
        <v>12.5</v>
      </c>
      <c r="H6" s="14">
        <f t="shared" ref="H6:H39" si="0">F6*0.33</f>
        <v>22.077</v>
      </c>
      <c r="I6" s="14"/>
      <c r="J6" s="14">
        <f t="shared" ref="J6:J39" si="1">H6</f>
        <v>22.077</v>
      </c>
      <c r="K6" s="14">
        <f t="shared" ref="K6:K39" si="2">MIN(H6,J6)</f>
        <v>22.077</v>
      </c>
      <c r="L6" s="14">
        <f t="shared" ref="L6:L39" si="3">MAX(J6-H6,0)</f>
        <v>0</v>
      </c>
      <c r="M6" s="14"/>
      <c r="N6" s="28"/>
      <c r="O6" s="14">
        <f t="shared" ref="O6:O26" si="4">E6</f>
        <v>56.3</v>
      </c>
      <c r="P6" s="29"/>
    </row>
    <row r="7" ht="24" customHeight="1" spans="1:16">
      <c r="A7" s="15"/>
      <c r="B7" s="13" t="s">
        <v>27</v>
      </c>
      <c r="C7" s="14">
        <v>391.1</v>
      </c>
      <c r="D7" s="13">
        <v>4.5</v>
      </c>
      <c r="E7" s="14">
        <v>1671.1</v>
      </c>
      <c r="F7" s="14">
        <v>1997.9</v>
      </c>
      <c r="G7" s="14">
        <f>C7*2*0.5</f>
        <v>391.1</v>
      </c>
      <c r="H7" s="14">
        <f t="shared" si="0"/>
        <v>659.307</v>
      </c>
      <c r="I7" s="14"/>
      <c r="J7" s="14">
        <f t="shared" si="1"/>
        <v>659.307</v>
      </c>
      <c r="K7" s="14">
        <f t="shared" si="2"/>
        <v>659.307</v>
      </c>
      <c r="L7" s="14">
        <f t="shared" si="3"/>
        <v>0</v>
      </c>
      <c r="M7" s="14"/>
      <c r="N7" s="28"/>
      <c r="O7" s="14">
        <f t="shared" si="4"/>
        <v>1671.1</v>
      </c>
      <c r="P7" s="29"/>
    </row>
    <row r="8" ht="24" customHeight="1" spans="1:16">
      <c r="A8" s="15"/>
      <c r="B8" s="13" t="s">
        <v>28</v>
      </c>
      <c r="C8" s="14">
        <v>144.9</v>
      </c>
      <c r="D8" s="13">
        <v>4.5</v>
      </c>
      <c r="E8" s="14">
        <v>652</v>
      </c>
      <c r="F8" s="14">
        <v>742</v>
      </c>
      <c r="G8" s="14">
        <f>C8*2*0.5</f>
        <v>144.9</v>
      </c>
      <c r="H8" s="14">
        <f t="shared" si="0"/>
        <v>244.86</v>
      </c>
      <c r="I8" s="14"/>
      <c r="J8" s="14">
        <f t="shared" si="1"/>
        <v>244.86</v>
      </c>
      <c r="K8" s="14">
        <f t="shared" si="2"/>
        <v>244.86</v>
      </c>
      <c r="L8" s="14">
        <f t="shared" si="3"/>
        <v>0</v>
      </c>
      <c r="M8" s="14"/>
      <c r="N8" s="28"/>
      <c r="O8" s="14">
        <f t="shared" si="4"/>
        <v>652</v>
      </c>
      <c r="P8" s="29"/>
    </row>
    <row r="9" ht="24" customHeight="1" spans="1:16">
      <c r="A9" s="15"/>
      <c r="B9" s="13" t="s">
        <v>29</v>
      </c>
      <c r="C9" s="14">
        <v>27.6</v>
      </c>
      <c r="D9" s="13">
        <v>4.5</v>
      </c>
      <c r="E9" s="14">
        <v>124</v>
      </c>
      <c r="F9" s="14">
        <v>143.6</v>
      </c>
      <c r="G9" s="14">
        <f>C9*2*0.5</f>
        <v>27.6</v>
      </c>
      <c r="H9" s="14">
        <f t="shared" si="0"/>
        <v>47.388</v>
      </c>
      <c r="I9" s="14"/>
      <c r="J9" s="14">
        <f t="shared" si="1"/>
        <v>47.388</v>
      </c>
      <c r="K9" s="14">
        <f t="shared" si="2"/>
        <v>47.388</v>
      </c>
      <c r="L9" s="14">
        <f t="shared" si="3"/>
        <v>0</v>
      </c>
      <c r="M9" s="14"/>
      <c r="N9" s="28"/>
      <c r="O9" s="14">
        <f t="shared" si="4"/>
        <v>124</v>
      </c>
      <c r="P9" s="29"/>
    </row>
    <row r="10" ht="24" customHeight="1" spans="1:16">
      <c r="A10" s="15"/>
      <c r="B10" s="13" t="s">
        <v>30</v>
      </c>
      <c r="C10" s="14">
        <v>22.6</v>
      </c>
      <c r="D10" s="13">
        <v>4.5</v>
      </c>
      <c r="E10" s="14">
        <v>105.4</v>
      </c>
      <c r="F10" s="14">
        <v>122.6</v>
      </c>
      <c r="G10" s="14">
        <f t="shared" ref="G10:G39" si="5">C10*2*0.5</f>
        <v>22.6</v>
      </c>
      <c r="H10" s="14">
        <f t="shared" si="0"/>
        <v>40.458</v>
      </c>
      <c r="I10" s="14"/>
      <c r="J10" s="14">
        <f t="shared" si="1"/>
        <v>40.458</v>
      </c>
      <c r="K10" s="14">
        <f t="shared" si="2"/>
        <v>40.458</v>
      </c>
      <c r="L10" s="14">
        <f t="shared" si="3"/>
        <v>0</v>
      </c>
      <c r="M10" s="14"/>
      <c r="N10" s="28"/>
      <c r="O10" s="14">
        <f t="shared" si="4"/>
        <v>105.4</v>
      </c>
      <c r="P10" s="29"/>
    </row>
    <row r="11" ht="24" customHeight="1" spans="1:16">
      <c r="A11" s="15"/>
      <c r="B11" s="13" t="s">
        <v>31</v>
      </c>
      <c r="C11" s="14">
        <v>7.92</v>
      </c>
      <c r="D11" s="13">
        <v>4.5</v>
      </c>
      <c r="E11" s="14">
        <v>35.7</v>
      </c>
      <c r="F11" s="14">
        <v>43.5</v>
      </c>
      <c r="G11" s="14">
        <f t="shared" si="5"/>
        <v>7.92</v>
      </c>
      <c r="H11" s="14">
        <f t="shared" si="0"/>
        <v>14.355</v>
      </c>
      <c r="I11" s="14"/>
      <c r="J11" s="14">
        <f t="shared" si="1"/>
        <v>14.355</v>
      </c>
      <c r="K11" s="14">
        <f t="shared" si="2"/>
        <v>14.355</v>
      </c>
      <c r="L11" s="14">
        <f t="shared" si="3"/>
        <v>0</v>
      </c>
      <c r="M11" s="14"/>
      <c r="N11" s="28"/>
      <c r="O11" s="14">
        <f t="shared" si="4"/>
        <v>35.7</v>
      </c>
      <c r="P11" s="29"/>
    </row>
    <row r="12" ht="24" customHeight="1" spans="1:16">
      <c r="A12" s="15"/>
      <c r="B12" s="13" t="s">
        <v>32</v>
      </c>
      <c r="C12" s="14">
        <v>12.8</v>
      </c>
      <c r="D12" s="13">
        <v>4.5</v>
      </c>
      <c r="E12" s="14">
        <v>57.7</v>
      </c>
      <c r="F12" s="14">
        <v>68.4</v>
      </c>
      <c r="G12" s="14">
        <f t="shared" si="5"/>
        <v>12.8</v>
      </c>
      <c r="H12" s="14">
        <f t="shared" si="0"/>
        <v>22.572</v>
      </c>
      <c r="I12" s="14"/>
      <c r="J12" s="14">
        <f t="shared" si="1"/>
        <v>22.572</v>
      </c>
      <c r="K12" s="14">
        <f t="shared" si="2"/>
        <v>22.572</v>
      </c>
      <c r="L12" s="14">
        <f t="shared" si="3"/>
        <v>0</v>
      </c>
      <c r="M12" s="14"/>
      <c r="N12" s="28"/>
      <c r="O12" s="14">
        <f t="shared" si="4"/>
        <v>57.7</v>
      </c>
      <c r="P12" s="29"/>
    </row>
    <row r="13" ht="24" customHeight="1" spans="1:16">
      <c r="A13" s="15"/>
      <c r="B13" s="13" t="s">
        <v>33</v>
      </c>
      <c r="C13" s="14">
        <v>15.5</v>
      </c>
      <c r="D13" s="13">
        <v>4.5</v>
      </c>
      <c r="E13" s="14">
        <v>69.7</v>
      </c>
      <c r="F13" s="14">
        <v>82.1</v>
      </c>
      <c r="G13" s="14">
        <f t="shared" si="5"/>
        <v>15.5</v>
      </c>
      <c r="H13" s="14">
        <f t="shared" si="0"/>
        <v>27.093</v>
      </c>
      <c r="I13" s="14"/>
      <c r="J13" s="14">
        <f t="shared" si="1"/>
        <v>27.093</v>
      </c>
      <c r="K13" s="14">
        <f t="shared" si="2"/>
        <v>27.093</v>
      </c>
      <c r="L13" s="14">
        <f t="shared" si="3"/>
        <v>0</v>
      </c>
      <c r="M13" s="14"/>
      <c r="N13" s="28"/>
      <c r="O13" s="14">
        <f t="shared" si="4"/>
        <v>69.7</v>
      </c>
      <c r="P13" s="29"/>
    </row>
    <row r="14" ht="24" customHeight="1" spans="1:16">
      <c r="A14" s="15"/>
      <c r="B14" s="13" t="s">
        <v>34</v>
      </c>
      <c r="C14" s="14">
        <v>65.1</v>
      </c>
      <c r="D14" s="13">
        <v>4.5</v>
      </c>
      <c r="E14" s="14">
        <v>292.8</v>
      </c>
      <c r="F14" s="14">
        <v>334.9</v>
      </c>
      <c r="G14" s="14">
        <f t="shared" si="5"/>
        <v>65.1</v>
      </c>
      <c r="H14" s="14">
        <f t="shared" si="0"/>
        <v>110.517</v>
      </c>
      <c r="I14" s="14"/>
      <c r="J14" s="14">
        <f t="shared" si="1"/>
        <v>110.517</v>
      </c>
      <c r="K14" s="14">
        <f t="shared" si="2"/>
        <v>110.517</v>
      </c>
      <c r="L14" s="14">
        <f t="shared" si="3"/>
        <v>0</v>
      </c>
      <c r="M14" s="14"/>
      <c r="N14" s="28"/>
      <c r="O14" s="14">
        <f t="shared" si="4"/>
        <v>292.8</v>
      </c>
      <c r="P14" s="29"/>
    </row>
    <row r="15" ht="24" customHeight="1" spans="1:16">
      <c r="A15" s="15"/>
      <c r="B15" s="13" t="s">
        <v>35</v>
      </c>
      <c r="C15" s="14">
        <v>118.2</v>
      </c>
      <c r="D15" s="13">
        <v>4.5</v>
      </c>
      <c r="E15" s="14">
        <v>531.9</v>
      </c>
      <c r="F15" s="14">
        <v>605.9</v>
      </c>
      <c r="G15" s="14">
        <f t="shared" si="5"/>
        <v>118.2</v>
      </c>
      <c r="H15" s="14">
        <f t="shared" si="0"/>
        <v>199.947</v>
      </c>
      <c r="I15" s="14"/>
      <c r="J15" s="14">
        <f t="shared" si="1"/>
        <v>199.947</v>
      </c>
      <c r="K15" s="14">
        <f t="shared" si="2"/>
        <v>199.947</v>
      </c>
      <c r="L15" s="14">
        <f t="shared" si="3"/>
        <v>0</v>
      </c>
      <c r="M15" s="14"/>
      <c r="N15" s="28"/>
      <c r="O15" s="14">
        <f t="shared" si="4"/>
        <v>531.9</v>
      </c>
      <c r="P15" s="29"/>
    </row>
    <row r="16" ht="24" customHeight="1" spans="1:16">
      <c r="A16" s="15"/>
      <c r="B16" s="13" t="s">
        <v>36</v>
      </c>
      <c r="C16" s="14">
        <v>125.6</v>
      </c>
      <c r="D16" s="13">
        <v>4.5</v>
      </c>
      <c r="E16" s="14">
        <v>565.4</v>
      </c>
      <c r="F16" s="14">
        <v>643.8</v>
      </c>
      <c r="G16" s="14">
        <f t="shared" si="5"/>
        <v>125.6</v>
      </c>
      <c r="H16" s="14">
        <f t="shared" si="0"/>
        <v>212.454</v>
      </c>
      <c r="I16" s="14"/>
      <c r="J16" s="14">
        <f t="shared" si="1"/>
        <v>212.454</v>
      </c>
      <c r="K16" s="14">
        <f t="shared" si="2"/>
        <v>212.454</v>
      </c>
      <c r="L16" s="14">
        <f t="shared" si="3"/>
        <v>0</v>
      </c>
      <c r="M16" s="14"/>
      <c r="N16" s="28"/>
      <c r="O16" s="14">
        <f t="shared" si="4"/>
        <v>565.4</v>
      </c>
      <c r="P16" s="29"/>
    </row>
    <row r="17" ht="24" customHeight="1" spans="1:16">
      <c r="A17" s="15"/>
      <c r="B17" s="13" t="s">
        <v>37</v>
      </c>
      <c r="C17" s="14">
        <v>97.6</v>
      </c>
      <c r="D17" s="13">
        <v>4.5</v>
      </c>
      <c r="E17" s="14">
        <v>439.4</v>
      </c>
      <c r="F17" s="14">
        <v>501.1</v>
      </c>
      <c r="G17" s="14">
        <f t="shared" si="5"/>
        <v>97.6</v>
      </c>
      <c r="H17" s="14">
        <f t="shared" si="0"/>
        <v>165.363</v>
      </c>
      <c r="I17" s="14"/>
      <c r="J17" s="14">
        <f t="shared" si="1"/>
        <v>165.363</v>
      </c>
      <c r="K17" s="14">
        <f t="shared" si="2"/>
        <v>165.363</v>
      </c>
      <c r="L17" s="14">
        <f t="shared" si="3"/>
        <v>0</v>
      </c>
      <c r="M17" s="14"/>
      <c r="N17" s="28"/>
      <c r="O17" s="14">
        <f t="shared" si="4"/>
        <v>439.4</v>
      </c>
      <c r="P17" s="29"/>
    </row>
    <row r="18" ht="24" customHeight="1" spans="1:16">
      <c r="A18" s="15"/>
      <c r="B18" s="13" t="s">
        <v>38</v>
      </c>
      <c r="C18" s="14">
        <v>65.3</v>
      </c>
      <c r="D18" s="13">
        <v>4.5</v>
      </c>
      <c r="E18" s="14">
        <v>293.7</v>
      </c>
      <c r="F18" s="14">
        <v>336</v>
      </c>
      <c r="G18" s="14">
        <f t="shared" si="5"/>
        <v>65.3</v>
      </c>
      <c r="H18" s="14">
        <f t="shared" si="0"/>
        <v>110.88</v>
      </c>
      <c r="I18" s="14"/>
      <c r="J18" s="14">
        <f t="shared" si="1"/>
        <v>110.88</v>
      </c>
      <c r="K18" s="14">
        <f t="shared" si="2"/>
        <v>110.88</v>
      </c>
      <c r="L18" s="14">
        <f t="shared" si="3"/>
        <v>0</v>
      </c>
      <c r="M18" s="14"/>
      <c r="N18" s="28"/>
      <c r="O18" s="14">
        <f t="shared" si="4"/>
        <v>293.7</v>
      </c>
      <c r="P18" s="29"/>
    </row>
    <row r="19" ht="24" customHeight="1" spans="1:16">
      <c r="A19" s="15"/>
      <c r="B19" s="13" t="s">
        <v>39</v>
      </c>
      <c r="C19" s="14">
        <v>63.2</v>
      </c>
      <c r="D19" s="13">
        <v>4.5</v>
      </c>
      <c r="E19" s="14">
        <v>284.2</v>
      </c>
      <c r="F19" s="14">
        <v>325.12</v>
      </c>
      <c r="G19" s="14">
        <f t="shared" si="5"/>
        <v>63.2</v>
      </c>
      <c r="H19" s="14">
        <f t="shared" si="0"/>
        <v>107.2896</v>
      </c>
      <c r="I19" s="14"/>
      <c r="J19" s="14">
        <f t="shared" si="1"/>
        <v>107.2896</v>
      </c>
      <c r="K19" s="14">
        <f t="shared" si="2"/>
        <v>107.2896</v>
      </c>
      <c r="L19" s="14">
        <f t="shared" si="3"/>
        <v>0</v>
      </c>
      <c r="M19" s="14"/>
      <c r="N19" s="28"/>
      <c r="O19" s="14">
        <f t="shared" si="4"/>
        <v>284.2</v>
      </c>
      <c r="P19" s="29"/>
    </row>
    <row r="20" ht="24" customHeight="1" spans="1:16">
      <c r="A20" s="15"/>
      <c r="B20" s="13" t="s">
        <v>40</v>
      </c>
      <c r="C20" s="14">
        <v>83.7</v>
      </c>
      <c r="D20" s="13">
        <v>4.5</v>
      </c>
      <c r="E20" s="14">
        <v>376.5</v>
      </c>
      <c r="F20" s="14">
        <v>429.8</v>
      </c>
      <c r="G20" s="14">
        <f t="shared" si="5"/>
        <v>83.7</v>
      </c>
      <c r="H20" s="14">
        <f t="shared" si="0"/>
        <v>141.834</v>
      </c>
      <c r="I20" s="14"/>
      <c r="J20" s="14">
        <f t="shared" si="1"/>
        <v>141.834</v>
      </c>
      <c r="K20" s="14">
        <f t="shared" si="2"/>
        <v>141.834</v>
      </c>
      <c r="L20" s="14">
        <f t="shared" si="3"/>
        <v>0</v>
      </c>
      <c r="M20" s="14"/>
      <c r="N20" s="28"/>
      <c r="O20" s="14">
        <f t="shared" si="4"/>
        <v>376.5</v>
      </c>
      <c r="P20" s="29"/>
    </row>
    <row r="21" ht="24" customHeight="1" spans="1:16">
      <c r="A21" s="16"/>
      <c r="B21" s="13" t="s">
        <v>41</v>
      </c>
      <c r="C21" s="14">
        <v>44.5</v>
      </c>
      <c r="D21" s="13">
        <v>4.5</v>
      </c>
      <c r="E21" s="14">
        <v>200.4</v>
      </c>
      <c r="F21" s="14">
        <v>230.2</v>
      </c>
      <c r="G21" s="14">
        <f t="shared" si="5"/>
        <v>44.5</v>
      </c>
      <c r="H21" s="14">
        <f t="shared" si="0"/>
        <v>75.966</v>
      </c>
      <c r="I21" s="14"/>
      <c r="J21" s="14">
        <f t="shared" si="1"/>
        <v>75.966</v>
      </c>
      <c r="K21" s="14">
        <f t="shared" si="2"/>
        <v>75.966</v>
      </c>
      <c r="L21" s="14">
        <f t="shared" si="3"/>
        <v>0</v>
      </c>
      <c r="M21" s="14"/>
      <c r="N21" s="28"/>
      <c r="O21" s="14">
        <f t="shared" si="4"/>
        <v>200.4</v>
      </c>
      <c r="P21" s="29"/>
    </row>
    <row r="22" ht="24" customHeight="1" spans="1:16">
      <c r="A22" s="12" t="s">
        <v>42</v>
      </c>
      <c r="B22" s="13" t="s">
        <v>43</v>
      </c>
      <c r="C22" s="14">
        <v>74.4</v>
      </c>
      <c r="D22" s="13">
        <v>4</v>
      </c>
      <c r="E22" s="14">
        <v>297.7</v>
      </c>
      <c r="F22" s="14">
        <v>345.14</v>
      </c>
      <c r="G22" s="14">
        <f t="shared" si="5"/>
        <v>74.4</v>
      </c>
      <c r="H22" s="14">
        <f t="shared" si="0"/>
        <v>113.8962</v>
      </c>
      <c r="I22" s="14"/>
      <c r="J22" s="14">
        <f t="shared" si="1"/>
        <v>113.8962</v>
      </c>
      <c r="K22" s="14">
        <f t="shared" si="2"/>
        <v>113.8962</v>
      </c>
      <c r="L22" s="14">
        <f t="shared" si="3"/>
        <v>0</v>
      </c>
      <c r="M22" s="14"/>
      <c r="N22" s="28"/>
      <c r="O22" s="14">
        <f t="shared" si="4"/>
        <v>297.7</v>
      </c>
      <c r="P22" s="29"/>
    </row>
    <row r="23" ht="24" customHeight="1" spans="1:16">
      <c r="A23" s="15"/>
      <c r="B23" s="13" t="s">
        <v>44</v>
      </c>
      <c r="C23" s="14">
        <v>65.3</v>
      </c>
      <c r="D23" s="13">
        <v>4</v>
      </c>
      <c r="E23" s="14">
        <v>261.2</v>
      </c>
      <c r="F23" s="14">
        <v>303.08</v>
      </c>
      <c r="G23" s="14">
        <f t="shared" si="5"/>
        <v>65.3</v>
      </c>
      <c r="H23" s="14">
        <f t="shared" si="0"/>
        <v>100.0164</v>
      </c>
      <c r="I23" s="14"/>
      <c r="J23" s="14">
        <f t="shared" si="1"/>
        <v>100.0164</v>
      </c>
      <c r="K23" s="14">
        <f t="shared" si="2"/>
        <v>100.0164</v>
      </c>
      <c r="L23" s="14">
        <f t="shared" si="3"/>
        <v>0</v>
      </c>
      <c r="M23" s="14"/>
      <c r="N23" s="28"/>
      <c r="O23" s="14">
        <f t="shared" si="4"/>
        <v>261.2</v>
      </c>
      <c r="P23" s="29"/>
    </row>
    <row r="24" ht="24" customHeight="1" spans="1:16">
      <c r="A24" s="15"/>
      <c r="B24" s="13" t="s">
        <v>45</v>
      </c>
      <c r="C24" s="14">
        <v>57</v>
      </c>
      <c r="D24" s="13">
        <v>4</v>
      </c>
      <c r="E24" s="14">
        <v>228.3</v>
      </c>
      <c r="F24" s="14">
        <v>265.3</v>
      </c>
      <c r="G24" s="14">
        <f t="shared" si="5"/>
        <v>57</v>
      </c>
      <c r="H24" s="14">
        <f t="shared" si="0"/>
        <v>87.549</v>
      </c>
      <c r="I24" s="14"/>
      <c r="J24" s="14">
        <f t="shared" si="1"/>
        <v>87.549</v>
      </c>
      <c r="K24" s="14">
        <f t="shared" si="2"/>
        <v>87.549</v>
      </c>
      <c r="L24" s="14">
        <f t="shared" si="3"/>
        <v>0</v>
      </c>
      <c r="M24" s="14"/>
      <c r="N24" s="28"/>
      <c r="O24" s="14">
        <f t="shared" si="4"/>
        <v>228.3</v>
      </c>
      <c r="P24" s="29"/>
    </row>
    <row r="25" ht="24" customHeight="1" spans="1:16">
      <c r="A25" s="15"/>
      <c r="B25" s="13" t="s">
        <v>46</v>
      </c>
      <c r="C25" s="14">
        <v>50.5</v>
      </c>
      <c r="D25" s="13">
        <v>4</v>
      </c>
      <c r="E25" s="14">
        <v>201.8</v>
      </c>
      <c r="F25" s="14">
        <v>234.85</v>
      </c>
      <c r="G25" s="14">
        <f t="shared" si="5"/>
        <v>50.5</v>
      </c>
      <c r="H25" s="14">
        <f t="shared" si="0"/>
        <v>77.5005</v>
      </c>
      <c r="I25" s="14"/>
      <c r="J25" s="14">
        <f t="shared" si="1"/>
        <v>77.5005</v>
      </c>
      <c r="K25" s="14">
        <f t="shared" si="2"/>
        <v>77.5005</v>
      </c>
      <c r="L25" s="14">
        <f t="shared" si="3"/>
        <v>0</v>
      </c>
      <c r="M25" s="14"/>
      <c r="N25" s="28"/>
      <c r="O25" s="14">
        <f t="shared" si="4"/>
        <v>201.8</v>
      </c>
      <c r="P25" s="29"/>
    </row>
    <row r="26" ht="24" customHeight="1" spans="1:16">
      <c r="A26" s="16"/>
      <c r="B26" s="17" t="s">
        <v>47</v>
      </c>
      <c r="C26" s="18">
        <v>136.29</v>
      </c>
      <c r="D26" s="17">
        <v>4</v>
      </c>
      <c r="E26" s="18">
        <f>C26*D26</f>
        <v>545.16</v>
      </c>
      <c r="F26" s="18">
        <f>C26*4.6</f>
        <v>626.934</v>
      </c>
      <c r="G26" s="18">
        <f t="shared" si="5"/>
        <v>136.29</v>
      </c>
      <c r="H26" s="18">
        <f t="shared" si="0"/>
        <v>206.88822</v>
      </c>
      <c r="I26" s="18"/>
      <c r="J26" s="18">
        <f t="shared" si="1"/>
        <v>206.88822</v>
      </c>
      <c r="K26" s="18">
        <f t="shared" si="2"/>
        <v>206.88822</v>
      </c>
      <c r="L26" s="18">
        <f t="shared" si="3"/>
        <v>0</v>
      </c>
      <c r="M26" s="18"/>
      <c r="N26" s="30"/>
      <c r="O26" s="18">
        <f t="shared" si="4"/>
        <v>545.16</v>
      </c>
      <c r="P26" s="29"/>
    </row>
    <row r="27" ht="24" customHeight="1" spans="1:16">
      <c r="A27" s="19"/>
      <c r="B27" s="20" t="s">
        <v>48</v>
      </c>
      <c r="C27" s="21">
        <f>SUM(C5:C26)</f>
        <v>1697.01</v>
      </c>
      <c r="D27" s="21"/>
      <c r="E27" s="21">
        <f t="shared" ref="D27:O27" si="6">SUM(E5:E26)</f>
        <v>7359.86</v>
      </c>
      <c r="F27" s="21">
        <f t="shared" si="6"/>
        <v>8530.924</v>
      </c>
      <c r="G27" s="21">
        <f t="shared" si="6"/>
        <v>1697.01</v>
      </c>
      <c r="H27" s="21">
        <f t="shared" si="6"/>
        <v>2815.20492</v>
      </c>
      <c r="I27" s="21">
        <f t="shared" si="6"/>
        <v>0</v>
      </c>
      <c r="J27" s="21">
        <f t="shared" si="6"/>
        <v>2815.20492</v>
      </c>
      <c r="K27" s="21">
        <f t="shared" si="6"/>
        <v>2815.20492</v>
      </c>
      <c r="L27" s="21">
        <f t="shared" si="6"/>
        <v>0</v>
      </c>
      <c r="M27" s="21">
        <f t="shared" si="6"/>
        <v>0</v>
      </c>
      <c r="N27" s="21">
        <f t="shared" si="6"/>
        <v>0</v>
      </c>
      <c r="O27" s="21">
        <f t="shared" si="6"/>
        <v>7359.86</v>
      </c>
      <c r="P27" s="29"/>
    </row>
    <row r="28" ht="24" customHeight="1" spans="1:16">
      <c r="A28" s="19"/>
      <c r="B28" s="13" t="s">
        <v>49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9"/>
    </row>
    <row r="29" ht="24" customHeight="1" spans="1:16">
      <c r="A29" s="2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31"/>
    </row>
    <row r="30" ht="30" customHeight="1"/>
    <row r="33" spans="6:6">
      <c r="F33" s="2">
        <f>116.6928</f>
        <v>116.6928</v>
      </c>
    </row>
    <row r="34" spans="6:6">
      <c r="F34" s="2">
        <f>F33*F27</f>
        <v>995497.4081472</v>
      </c>
    </row>
    <row r="35" spans="6:6">
      <c r="F35" s="2">
        <f>1000000/F33</f>
        <v>8569.50900141225</v>
      </c>
    </row>
    <row r="36" spans="6:6">
      <c r="F36" s="2">
        <f>F27-F35</f>
        <v>-38.5850014122498</v>
      </c>
    </row>
    <row r="40" spans="2:15">
      <c r="B40" s="24" t="s">
        <v>47</v>
      </c>
      <c r="C40" s="25">
        <v>136.29</v>
      </c>
      <c r="D40" s="24">
        <v>4</v>
      </c>
      <c r="E40" s="25">
        <f>C40*D40</f>
        <v>545.16</v>
      </c>
      <c r="F40" s="25">
        <f>C40*4.6</f>
        <v>626.934</v>
      </c>
      <c r="G40" s="25">
        <f>C40*2*0.5</f>
        <v>136.29</v>
      </c>
      <c r="H40" s="25">
        <f>F40*0.33</f>
        <v>206.88822</v>
      </c>
      <c r="I40" s="25"/>
      <c r="J40" s="25">
        <f>H40</f>
        <v>206.88822</v>
      </c>
      <c r="K40" s="25">
        <f>MIN(H40,J40)</f>
        <v>206.88822</v>
      </c>
      <c r="L40" s="25">
        <f>MAX(J40-H40,0)</f>
        <v>0</v>
      </c>
      <c r="M40" s="25"/>
      <c r="N40" s="32"/>
      <c r="O40" s="25">
        <f>E40</f>
        <v>545.16</v>
      </c>
    </row>
    <row r="42" spans="3:3">
      <c r="C42" s="2">
        <f>1060+136.29</f>
        <v>1196.29</v>
      </c>
    </row>
  </sheetData>
  <mergeCells count="18">
    <mergeCell ref="B1:P1"/>
    <mergeCell ref="E2:F2"/>
    <mergeCell ref="N2:O2"/>
    <mergeCell ref="B28:O28"/>
    <mergeCell ref="A2:A4"/>
    <mergeCell ref="A5:A21"/>
    <mergeCell ref="A22:A26"/>
    <mergeCell ref="B2:B4"/>
    <mergeCell ref="C2:C3"/>
    <mergeCell ref="D2:D3"/>
    <mergeCell ref="H2:H3"/>
    <mergeCell ref="I2:I3"/>
    <mergeCell ref="J2:J3"/>
    <mergeCell ref="K2:K3"/>
    <mergeCell ref="L2:L3"/>
    <mergeCell ref="M2:M3"/>
    <mergeCell ref="P2:P4"/>
    <mergeCell ref="P5:P28"/>
  </mergeCells>
  <pageMargins left="0.751388888888889" right="0.751388888888889" top="1" bottom="1" header="0.511805555555556" footer="0.511805555555556"/>
  <pageSetup paperSize="8" scale="93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北极星</cp:lastModifiedBy>
  <cp:revision>2</cp:revision>
  <dcterms:created xsi:type="dcterms:W3CDTF">2022-06-06T08:19:00Z</dcterms:created>
  <dcterms:modified xsi:type="dcterms:W3CDTF">2025-08-27T09:22:19Z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A3B0B325CAF74460AFE84DEEB4751C8F</vt:lpwstr>
  </property>
</Properties>
</file>